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網站宣導衛教\"/>
    </mc:Choice>
  </mc:AlternateContent>
  <bookViews>
    <workbookView xWindow="0" yWindow="0" windowWidth="38400" windowHeight="16995"/>
  </bookViews>
  <sheets>
    <sheet name="1120310修正H處方" sheetId="7" r:id="rId1"/>
  </sheets>
  <definedNames>
    <definedName name="_xlnm.Print_Area" localSheetId="0">'1120310修正H處方'!$A$1:$N$28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7" l="1"/>
  <c r="K27" i="7"/>
  <c r="C19" i="7" l="1"/>
  <c r="L17" i="7"/>
  <c r="M17" i="7" s="1"/>
  <c r="H17" i="7"/>
  <c r="I17" i="7" s="1"/>
  <c r="G25" i="7" s="1"/>
  <c r="D17" i="7"/>
  <c r="E17" i="7" s="1"/>
  <c r="C23" i="7" s="1"/>
  <c r="H3" i="7"/>
  <c r="I3" i="7" s="1"/>
  <c r="G5" i="7" s="1"/>
  <c r="D3" i="7"/>
  <c r="E3" i="7" s="1"/>
  <c r="L3" i="7"/>
  <c r="M3" i="7" s="1"/>
  <c r="K11" i="7" s="1"/>
  <c r="K5" i="7" l="1"/>
  <c r="G19" i="7"/>
  <c r="G21" i="7"/>
  <c r="C25" i="7"/>
  <c r="C27" i="7"/>
  <c r="C21" i="7"/>
  <c r="C13" i="7"/>
  <c r="C11" i="7"/>
  <c r="C9" i="7"/>
  <c r="C7" i="7"/>
  <c r="C5" i="7"/>
  <c r="K19" i="7"/>
  <c r="K21" i="7"/>
  <c r="K23" i="7"/>
  <c r="K25" i="7"/>
  <c r="G23" i="7"/>
  <c r="K13" i="7"/>
  <c r="G11" i="7"/>
  <c r="G13" i="7"/>
  <c r="G9" i="7"/>
  <c r="G7" i="7"/>
  <c r="K7" i="7"/>
  <c r="K9" i="7"/>
</calcChain>
</file>

<file path=xl/sharedStrings.xml><?xml version="1.0" encoding="utf-8"?>
<sst xmlns="http://schemas.openxmlformats.org/spreadsheetml/2006/main" count="72" uniqueCount="30">
  <si>
    <t>3HP</t>
    <phoneticPr fontId="1" type="noConversion"/>
  </si>
  <si>
    <t>3HR</t>
    <phoneticPr fontId="1" type="noConversion"/>
  </si>
  <si>
    <t>4R</t>
    <phoneticPr fontId="1" type="noConversion"/>
  </si>
  <si>
    <t>9H</t>
    <phoneticPr fontId="1" type="noConversion"/>
  </si>
  <si>
    <t>6H</t>
    <phoneticPr fontId="1" type="noConversion"/>
  </si>
  <si>
    <t>1HP</t>
    <phoneticPr fontId="1" type="noConversion"/>
  </si>
  <si>
    <t>轉換後處方</t>
    <phoneticPr fontId="1" type="noConversion"/>
  </si>
  <si>
    <t>剩餘幾天</t>
    <phoneticPr fontId="1" type="noConversion"/>
  </si>
  <si>
    <t>4R轉換其他處方</t>
    <phoneticPr fontId="1" type="noConversion"/>
  </si>
  <si>
    <t>1HP轉換其它處方</t>
    <phoneticPr fontId="1" type="noConversion"/>
  </si>
  <si>
    <t>3HP轉換其它處方</t>
    <phoneticPr fontId="1" type="noConversion"/>
  </si>
  <si>
    <t>剩餘幾次</t>
    <phoneticPr fontId="1" type="noConversion"/>
  </si>
  <si>
    <t>3HR轉換其它處方</t>
    <phoneticPr fontId="1" type="noConversion"/>
  </si>
  <si>
    <t>剩餘比例</t>
    <phoneticPr fontId="1" type="noConversion"/>
  </si>
  <si>
    <t>6H轉換其它處方</t>
    <phoneticPr fontId="1" type="noConversion"/>
  </si>
  <si>
    <t>9H轉換其它處方</t>
    <phoneticPr fontId="1" type="noConversion"/>
  </si>
  <si>
    <t>4R
(總療程120天)</t>
    <phoneticPr fontId="1" type="noConversion"/>
  </si>
  <si>
    <t>1HP
(總療程28天)</t>
    <phoneticPr fontId="1" type="noConversion"/>
  </si>
  <si>
    <t>3HP
(總療程12週)</t>
    <phoneticPr fontId="1" type="noConversion"/>
  </si>
  <si>
    <t>3HR
(總療程90天)</t>
    <phoneticPr fontId="1" type="noConversion"/>
  </si>
  <si>
    <t>6H
(總療程180天)</t>
    <phoneticPr fontId="1" type="noConversion"/>
  </si>
  <si>
    <t>9H
(總療程270天)</t>
    <phoneticPr fontId="1" type="noConversion"/>
  </si>
  <si>
    <t>還需服藥天數或次數</t>
    <phoneticPr fontId="1" type="noConversion"/>
  </si>
  <si>
    <t>還需服藥天數</t>
    <phoneticPr fontId="1" type="noConversion"/>
  </si>
  <si>
    <r>
      <rPr>
        <b/>
        <sz val="28"/>
        <rFont val="微軟正黑體"/>
        <family val="2"/>
        <charset val="136"/>
      </rPr>
      <t>1HP</t>
    </r>
    <r>
      <rPr>
        <b/>
        <sz val="20"/>
        <rFont val="微軟正黑體"/>
        <family val="2"/>
        <charset val="136"/>
      </rPr>
      <t>已服藥天數</t>
    </r>
    <phoneticPr fontId="1" type="noConversion"/>
  </si>
  <si>
    <r>
      <rPr>
        <b/>
        <sz val="28"/>
        <rFont val="微軟正黑體"/>
        <family val="2"/>
        <charset val="136"/>
      </rPr>
      <t>4R</t>
    </r>
    <r>
      <rPr>
        <b/>
        <sz val="20"/>
        <rFont val="微軟正黑體"/>
        <family val="2"/>
        <charset val="136"/>
      </rPr>
      <t>已服藥天數</t>
    </r>
    <phoneticPr fontId="1" type="noConversion"/>
  </si>
  <si>
    <r>
      <rPr>
        <b/>
        <sz val="28"/>
        <rFont val="微軟正黑體"/>
        <family val="2"/>
        <charset val="136"/>
      </rPr>
      <t>3HR</t>
    </r>
    <r>
      <rPr>
        <b/>
        <sz val="20"/>
        <rFont val="微軟正黑體"/>
        <family val="2"/>
        <charset val="136"/>
      </rPr>
      <t>已服藥天數</t>
    </r>
    <phoneticPr fontId="1" type="noConversion"/>
  </si>
  <si>
    <r>
      <rPr>
        <b/>
        <sz val="28"/>
        <rFont val="微軟正黑體"/>
        <family val="2"/>
        <charset val="136"/>
      </rPr>
      <t>6H</t>
    </r>
    <r>
      <rPr>
        <b/>
        <sz val="20"/>
        <rFont val="微軟正黑體"/>
        <family val="2"/>
        <charset val="136"/>
      </rPr>
      <t>已服藥天數</t>
    </r>
    <phoneticPr fontId="1" type="noConversion"/>
  </si>
  <si>
    <r>
      <rPr>
        <b/>
        <sz val="28"/>
        <rFont val="微軟正黑體"/>
        <family val="2"/>
        <charset val="136"/>
      </rPr>
      <t>9H</t>
    </r>
    <r>
      <rPr>
        <b/>
        <sz val="20"/>
        <rFont val="微軟正黑體"/>
        <family val="2"/>
        <charset val="136"/>
      </rPr>
      <t>已服藥天數</t>
    </r>
    <phoneticPr fontId="1" type="noConversion"/>
  </si>
  <si>
    <r>
      <rPr>
        <b/>
        <sz val="28"/>
        <rFont val="微軟正黑體"/>
        <family val="2"/>
        <charset val="136"/>
      </rPr>
      <t>3HP</t>
    </r>
    <r>
      <rPr>
        <b/>
        <sz val="20"/>
        <rFont val="微軟正黑體"/>
        <family val="2"/>
        <charset val="136"/>
      </rPr>
      <t>已服藥</t>
    </r>
    <r>
      <rPr>
        <b/>
        <sz val="20"/>
        <color theme="5"/>
        <rFont val="微軟正黑體"/>
        <family val="2"/>
        <charset val="136"/>
      </rPr>
      <t>次</t>
    </r>
    <r>
      <rPr>
        <b/>
        <sz val="20"/>
        <rFont val="微軟正黑體"/>
        <family val="2"/>
        <charset val="136"/>
      </rPr>
      <t>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</si>
</sst>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name val="微軟正黑體"/>
      <family val="2"/>
      <charset val="136"/>
    </font>
    <font>
      <sz val="16"/>
      <color theme="0"/>
      <name val="微軟正黑體"/>
      <family val="2"/>
      <charset val="136"/>
    </font>
    <font>
      <b/>
      <sz val="20"/>
      <color theme="5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28"/>
      <name val="微軟正黑體"/>
      <family val="2"/>
      <charset val="136"/>
    </font>
    <font>
      <b/>
      <sz val="36"/>
      <name val="微軟正黑體"/>
      <family val="2"/>
      <charset val="136"/>
    </font>
    <font>
      <b/>
      <sz val="22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176" fontId="3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4" borderId="0" xfId="0" applyFont="1" applyFill="1" applyProtection="1">
      <alignment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176" fontId="3" fillId="4" borderId="0" xfId="0" applyNumberFormat="1" applyFont="1" applyFill="1" applyBorder="1" applyAlignment="1" applyProtection="1">
      <alignment horizontal="center" vertical="center"/>
    </xf>
    <xf numFmtId="176" fontId="2" fillId="4" borderId="0" xfId="0" applyNumberFormat="1" applyFont="1" applyFill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center" vertical="center"/>
    </xf>
    <xf numFmtId="0" fontId="3" fillId="4" borderId="0" xfId="0" applyFont="1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176" fontId="3" fillId="4" borderId="0" xfId="0" applyNumberFormat="1" applyFont="1" applyFill="1" applyProtection="1">
      <alignment vertical="center"/>
    </xf>
    <xf numFmtId="0" fontId="5" fillId="8" borderId="3" xfId="0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4"/>
  <sheetViews>
    <sheetView tabSelected="1" zoomScale="90" zoomScaleNormal="90" workbookViewId="0">
      <selection activeCell="C3" sqref="C3"/>
    </sheetView>
  </sheetViews>
  <sheetFormatPr defaultColWidth="8.875" defaultRowHeight="21" x14ac:dyDescent="0.25"/>
  <cols>
    <col min="1" max="1" width="5.375" style="5" customWidth="1"/>
    <col min="2" max="2" width="22.5" style="4" bestFit="1" customWidth="1"/>
    <col min="3" max="3" width="39.375" style="4" customWidth="1"/>
    <col min="4" max="5" width="2.75" style="2" customWidth="1"/>
    <col min="6" max="6" width="22.5" style="4" bestFit="1" customWidth="1"/>
    <col min="7" max="7" width="39.375" style="4" customWidth="1"/>
    <col min="8" max="9" width="2.75" style="2" customWidth="1"/>
    <col min="10" max="10" width="22.5" style="4" bestFit="1" customWidth="1"/>
    <col min="11" max="11" width="39.375" style="4" customWidth="1"/>
    <col min="12" max="12" width="2.75" style="2" customWidth="1"/>
    <col min="13" max="13" width="2.75" style="3" customWidth="1"/>
    <col min="14" max="14" width="5.5" style="4" bestFit="1" customWidth="1"/>
    <col min="15" max="15" width="18.625" style="4" bestFit="1" customWidth="1"/>
    <col min="16" max="16" width="38.25" style="5" bestFit="1" customWidth="1"/>
    <col min="17" max="16384" width="8.875" style="5"/>
  </cols>
  <sheetData>
    <row r="1" spans="2:23" ht="30" customHeight="1" thickBot="1" x14ac:dyDescent="0.3">
      <c r="B1" s="33" t="s">
        <v>9</v>
      </c>
      <c r="C1" s="33"/>
      <c r="E1" s="3"/>
      <c r="F1" s="33" t="s">
        <v>10</v>
      </c>
      <c r="G1" s="33"/>
      <c r="I1" s="3"/>
      <c r="J1" s="33" t="s">
        <v>8</v>
      </c>
      <c r="K1" s="33"/>
    </row>
    <row r="2" spans="2:23" ht="42.75" thickBot="1" x14ac:dyDescent="0.3">
      <c r="B2" s="6" t="s">
        <v>17</v>
      </c>
      <c r="C2" s="7" t="s">
        <v>24</v>
      </c>
      <c r="D2" s="8" t="s">
        <v>7</v>
      </c>
      <c r="E2" s="9" t="s">
        <v>13</v>
      </c>
      <c r="F2" s="6" t="s">
        <v>18</v>
      </c>
      <c r="G2" s="7" t="s">
        <v>29</v>
      </c>
      <c r="H2" s="8" t="s">
        <v>11</v>
      </c>
      <c r="I2" s="9" t="s">
        <v>13</v>
      </c>
      <c r="J2" s="6" t="s">
        <v>16</v>
      </c>
      <c r="K2" s="7" t="s">
        <v>25</v>
      </c>
      <c r="L2" s="8" t="s">
        <v>7</v>
      </c>
      <c r="M2" s="9" t="s">
        <v>13</v>
      </c>
      <c r="N2" s="5"/>
      <c r="V2" s="10"/>
    </row>
    <row r="3" spans="2:23" ht="48" thickTop="1" thickBot="1" x14ac:dyDescent="0.3">
      <c r="B3" s="11">
        <v>28</v>
      </c>
      <c r="C3" s="1">
        <v>8</v>
      </c>
      <c r="D3" s="8">
        <f>$B$3-C3</f>
        <v>20</v>
      </c>
      <c r="E3" s="9">
        <f>D3/$B$3</f>
        <v>0.7142857142857143</v>
      </c>
      <c r="F3" s="11">
        <v>12</v>
      </c>
      <c r="G3" s="1">
        <v>8</v>
      </c>
      <c r="H3" s="8">
        <f>F3-G3</f>
        <v>4</v>
      </c>
      <c r="I3" s="9">
        <f>H3/F3</f>
        <v>0.33333333333333331</v>
      </c>
      <c r="J3" s="11">
        <v>120</v>
      </c>
      <c r="K3" s="1">
        <v>8</v>
      </c>
      <c r="L3" s="8">
        <f>$J$3-K3</f>
        <v>112</v>
      </c>
      <c r="M3" s="9">
        <f>L3/$J$3</f>
        <v>0.93333333333333335</v>
      </c>
      <c r="N3" s="5"/>
      <c r="V3" s="10"/>
    </row>
    <row r="4" spans="2:23" ht="27.75" thickTop="1" x14ac:dyDescent="0.25">
      <c r="B4" s="12" t="s">
        <v>6</v>
      </c>
      <c r="C4" s="7" t="s">
        <v>22</v>
      </c>
      <c r="E4" s="3"/>
      <c r="F4" s="12" t="s">
        <v>6</v>
      </c>
      <c r="G4" s="7" t="s">
        <v>23</v>
      </c>
      <c r="I4" s="3"/>
      <c r="J4" s="12" t="s">
        <v>6</v>
      </c>
      <c r="K4" s="13" t="s">
        <v>22</v>
      </c>
      <c r="L4" s="14"/>
      <c r="V4" s="10"/>
    </row>
    <row r="5" spans="2:23" ht="28.5" x14ac:dyDescent="0.25">
      <c r="B5" s="15" t="s">
        <v>0</v>
      </c>
      <c r="C5" s="16" t="str">
        <f>IF(C3="","",IF(C3&gt;28,"錯誤",IF(C3&lt;0,"錯誤",IF(C3=0,"0",ROUNDUP(B6*E3,0))))&amp;" 次")</f>
        <v>9 次</v>
      </c>
      <c r="D5" s="14"/>
      <c r="E5" s="14"/>
      <c r="F5" s="17" t="s">
        <v>5</v>
      </c>
      <c r="G5" s="18" t="str">
        <f>IF(G3="","",IF(G3&lt;=0,"錯誤",IF(G3&gt;12,"錯誤",ROUNDUP(F6*I3,0))))&amp;" 天"</f>
        <v>10 天</v>
      </c>
      <c r="H5" s="14"/>
      <c r="I5" s="14"/>
      <c r="J5" s="17" t="s">
        <v>5</v>
      </c>
      <c r="K5" s="18" t="str">
        <f>IF(K3="","",IF(K3&lt;=0,"錯誤",IF(K3&gt;120,"錯誤",ROUNDUP(J6*M3,0))))&amp;" 天"</f>
        <v>27 天</v>
      </c>
      <c r="L5" s="14"/>
      <c r="M5" s="14"/>
      <c r="O5" s="5"/>
      <c r="V5" s="10"/>
    </row>
    <row r="6" spans="2:23" s="14" customFormat="1" x14ac:dyDescent="0.25">
      <c r="B6" s="11">
        <v>12</v>
      </c>
      <c r="C6" s="19"/>
      <c r="F6" s="11">
        <v>28</v>
      </c>
      <c r="G6" s="19"/>
      <c r="J6" s="11">
        <v>28</v>
      </c>
      <c r="K6" s="19"/>
      <c r="N6" s="2"/>
      <c r="V6" s="20"/>
    </row>
    <row r="7" spans="2:23" ht="28.5" x14ac:dyDescent="0.25">
      <c r="B7" s="21" t="s">
        <v>1</v>
      </c>
      <c r="C7" s="22" t="str">
        <f>IF(C3="","",IF(C3&lt;0,"錯誤",IF(C3&gt;28,"錯誤",IF(C3=0,"0",ROUNDUP(B8*E3,0))))&amp;" 天")</f>
        <v>65 天</v>
      </c>
      <c r="D7" s="14"/>
      <c r="E7" s="3"/>
      <c r="F7" s="23" t="s">
        <v>1</v>
      </c>
      <c r="G7" s="24" t="str">
        <f>IF(G3="","",IF(G3&lt;=0,"錯誤",IF(G3&gt;12,"錯誤",ROUNDUP(F8*I3,0))))&amp;" 天"</f>
        <v>30 天</v>
      </c>
      <c r="H7" s="14"/>
      <c r="I7" s="3"/>
      <c r="J7" s="15" t="s">
        <v>0</v>
      </c>
      <c r="K7" s="16" t="str">
        <f>IF(K3="","",IF(K3&gt;120,"錯誤",IF(K3&lt;=0,"錯誤",ROUNDUP(J8*M3,0))))&amp;" 次"</f>
        <v>12 次</v>
      </c>
      <c r="L7" s="14"/>
      <c r="O7" s="5"/>
      <c r="V7" s="10"/>
    </row>
    <row r="8" spans="2:23" s="14" customFormat="1" x14ac:dyDescent="0.25">
      <c r="B8" s="11">
        <v>90</v>
      </c>
      <c r="C8" s="19"/>
      <c r="E8" s="3"/>
      <c r="F8" s="11">
        <v>90</v>
      </c>
      <c r="G8" s="19"/>
      <c r="I8" s="3"/>
      <c r="J8" s="11">
        <v>12</v>
      </c>
      <c r="K8" s="19"/>
      <c r="M8" s="3"/>
      <c r="N8" s="2"/>
      <c r="V8" s="20"/>
    </row>
    <row r="9" spans="2:23" ht="28.5" x14ac:dyDescent="0.25">
      <c r="B9" s="25" t="s">
        <v>2</v>
      </c>
      <c r="C9" s="26" t="str">
        <f>IF(C3="","",IF(C3&lt;0,"錯誤",IF(C3&gt;28,"錯誤",IF(C3=0,"0",ROUNDUP(B10*E3,0))))&amp;" 天")</f>
        <v>86 天</v>
      </c>
      <c r="D9" s="14"/>
      <c r="E9" s="3"/>
      <c r="F9" s="25" t="s">
        <v>2</v>
      </c>
      <c r="G9" s="26" t="str">
        <f>IF(G3="","",IF(G3&lt;=0,"錯誤",IF(G3&gt;12,"錯誤",ROUNDUP(F10*I3,0))))&amp;" 天"</f>
        <v>40 天</v>
      </c>
      <c r="H9" s="14"/>
      <c r="I9" s="3"/>
      <c r="J9" s="23" t="s">
        <v>1</v>
      </c>
      <c r="K9" s="24" t="str">
        <f>IF(K3="","",IF(K3&lt;=0,"錯誤",IF(K3&gt;120,"錯誤",ROUNDUP($J$10*M3,0))))&amp;" 天"</f>
        <v>84 天</v>
      </c>
      <c r="L9" s="14"/>
      <c r="O9" s="5"/>
      <c r="V9" s="10"/>
    </row>
    <row r="10" spans="2:23" s="14" customFormat="1" x14ac:dyDescent="0.25">
      <c r="B10" s="11">
        <v>120</v>
      </c>
      <c r="C10" s="19"/>
      <c r="E10" s="3"/>
      <c r="F10" s="11">
        <v>120</v>
      </c>
      <c r="G10" s="19"/>
      <c r="I10" s="3"/>
      <c r="J10" s="11">
        <v>90</v>
      </c>
      <c r="K10" s="19"/>
      <c r="M10" s="3"/>
      <c r="N10" s="2"/>
      <c r="V10" s="20"/>
    </row>
    <row r="11" spans="2:23" ht="28.5" x14ac:dyDescent="0.25">
      <c r="B11" s="27" t="s">
        <v>4</v>
      </c>
      <c r="C11" s="28" t="str">
        <f>IF(C3="","",IF(C3&lt;0,"錯誤",IF(C3&gt;28,"錯誤",IF(C3=0,"0",ROUNDUP(B12*E3,0))))&amp;" 天")</f>
        <v>129 天</v>
      </c>
      <c r="D11" s="14"/>
      <c r="E11" s="3"/>
      <c r="F11" s="27" t="s">
        <v>4</v>
      </c>
      <c r="G11" s="28" t="str">
        <f>IF(G3="","",IF(G3&lt;=0,"錯誤",IF(G3&gt;12,"錯誤",ROUNDUP(F12*I3,0))))&amp; " 天"</f>
        <v>60 天</v>
      </c>
      <c r="H11" s="14"/>
      <c r="I11" s="3"/>
      <c r="J11" s="27" t="s">
        <v>4</v>
      </c>
      <c r="K11" s="28" t="str">
        <f>IF(K3="","",IF(K3&lt;=0,"錯誤",IF(K3&gt;120,"錯誤",ROUNDUP($J$12*M3,0))))&amp;" 天"</f>
        <v>168 天</v>
      </c>
      <c r="L11" s="14"/>
      <c r="O11" s="5"/>
      <c r="V11" s="10"/>
    </row>
    <row r="12" spans="2:23" s="14" customFormat="1" x14ac:dyDescent="0.25">
      <c r="B12" s="11">
        <v>180</v>
      </c>
      <c r="C12" s="19"/>
      <c r="E12" s="3"/>
      <c r="F12" s="11">
        <v>180</v>
      </c>
      <c r="G12" s="19"/>
      <c r="I12" s="3"/>
      <c r="J12" s="11">
        <v>180</v>
      </c>
      <c r="K12" s="19"/>
      <c r="M12" s="3"/>
      <c r="N12" s="2"/>
      <c r="V12" s="20"/>
    </row>
    <row r="13" spans="2:23" ht="29.25" thickBot="1" x14ac:dyDescent="0.3">
      <c r="B13" s="29" t="s">
        <v>3</v>
      </c>
      <c r="C13" s="30" t="str">
        <f>IF(C3="","",IF(C3&lt;0,"錯誤",IF(C3&gt;28,"錯誤",IF(C3=0,"0",ROUNDUP(B14*E3,0)))&amp;" 天"))</f>
        <v>193 天</v>
      </c>
      <c r="D13" s="14"/>
      <c r="E13" s="3"/>
      <c r="F13" s="29" t="s">
        <v>3</v>
      </c>
      <c r="G13" s="30" t="str">
        <f>IF(G3="","",IF(G3&lt;=0,"錯誤",IF(G3&gt;12,"錯誤",ROUNDUP(F14*I3,0))))&amp; " 天"</f>
        <v>90 天</v>
      </c>
      <c r="H13" s="14"/>
      <c r="I13" s="3"/>
      <c r="J13" s="29" t="s">
        <v>3</v>
      </c>
      <c r="K13" s="30" t="str">
        <f>IF(K3="","",IF(K3&lt;=0,"錯誤",IF(K3&gt;120,"錯誤",ROUNDUP($J$14*M3,0))))&amp;" 天"</f>
        <v>252 天</v>
      </c>
      <c r="L13" s="14"/>
      <c r="O13" s="5"/>
      <c r="V13" s="10"/>
    </row>
    <row r="14" spans="2:23" s="14" customFormat="1" x14ac:dyDescent="0.25">
      <c r="B14" s="2">
        <v>270</v>
      </c>
      <c r="C14" s="2"/>
      <c r="D14" s="2"/>
      <c r="E14" s="3"/>
      <c r="F14" s="2">
        <v>270</v>
      </c>
      <c r="G14" s="2"/>
      <c r="H14" s="2"/>
      <c r="I14" s="3"/>
      <c r="J14" s="2">
        <v>270</v>
      </c>
      <c r="K14" s="2"/>
      <c r="L14" s="2"/>
      <c r="M14" s="3"/>
      <c r="N14" s="2"/>
      <c r="V14" s="20"/>
    </row>
    <row r="15" spans="2:23" ht="30" customHeight="1" thickBot="1" x14ac:dyDescent="0.3">
      <c r="B15" s="33" t="s">
        <v>12</v>
      </c>
      <c r="C15" s="33"/>
      <c r="E15" s="3"/>
      <c r="F15" s="33" t="s">
        <v>14</v>
      </c>
      <c r="G15" s="33"/>
      <c r="I15" s="3"/>
      <c r="J15" s="33" t="s">
        <v>15</v>
      </c>
      <c r="K15" s="33"/>
      <c r="P15" s="4"/>
      <c r="Q15" s="4"/>
      <c r="R15" s="4"/>
      <c r="S15" s="4"/>
      <c r="T15" s="4"/>
      <c r="U15" s="4"/>
      <c r="V15" s="4"/>
      <c r="W15" s="4"/>
    </row>
    <row r="16" spans="2:23" ht="42.75" thickBot="1" x14ac:dyDescent="0.3">
      <c r="B16" s="6" t="s">
        <v>19</v>
      </c>
      <c r="C16" s="7" t="s">
        <v>26</v>
      </c>
      <c r="D16" s="8" t="s">
        <v>7</v>
      </c>
      <c r="E16" s="9" t="s">
        <v>13</v>
      </c>
      <c r="F16" s="6" t="s">
        <v>20</v>
      </c>
      <c r="G16" s="7" t="s">
        <v>27</v>
      </c>
      <c r="H16" s="8" t="s">
        <v>7</v>
      </c>
      <c r="I16" s="9" t="s">
        <v>13</v>
      </c>
      <c r="J16" s="6" t="s">
        <v>21</v>
      </c>
      <c r="K16" s="7" t="s">
        <v>28</v>
      </c>
      <c r="L16" s="8" t="s">
        <v>7</v>
      </c>
      <c r="M16" s="9" t="s">
        <v>13</v>
      </c>
      <c r="N16" s="5"/>
      <c r="O16" s="5"/>
    </row>
    <row r="17" spans="2:22" ht="48" thickTop="1" thickBot="1" x14ac:dyDescent="0.3">
      <c r="B17" s="11">
        <v>90</v>
      </c>
      <c r="C17" s="1">
        <v>8</v>
      </c>
      <c r="D17" s="8">
        <f>B17-C17</f>
        <v>82</v>
      </c>
      <c r="E17" s="9">
        <f>D17/B17</f>
        <v>0.91111111111111109</v>
      </c>
      <c r="F17" s="11">
        <v>180</v>
      </c>
      <c r="G17" s="1">
        <v>8</v>
      </c>
      <c r="H17" s="8">
        <f>F17-G17</f>
        <v>172</v>
      </c>
      <c r="I17" s="9">
        <f>H17/F17</f>
        <v>0.9555555555555556</v>
      </c>
      <c r="J17" s="11">
        <v>270</v>
      </c>
      <c r="K17" s="1">
        <v>8</v>
      </c>
      <c r="L17" s="8">
        <f>J17-K17</f>
        <v>262</v>
      </c>
      <c r="M17" s="9">
        <f>L17/J17</f>
        <v>0.97037037037037033</v>
      </c>
      <c r="N17" s="5"/>
      <c r="O17" s="5"/>
    </row>
    <row r="18" spans="2:22" ht="27.75" thickTop="1" x14ac:dyDescent="0.25">
      <c r="B18" s="12" t="s">
        <v>6</v>
      </c>
      <c r="C18" s="7" t="s">
        <v>22</v>
      </c>
      <c r="E18" s="3"/>
      <c r="F18" s="12" t="s">
        <v>6</v>
      </c>
      <c r="G18" s="7" t="s">
        <v>22</v>
      </c>
      <c r="I18" s="3"/>
      <c r="J18" s="12" t="s">
        <v>6</v>
      </c>
      <c r="K18" s="7" t="s">
        <v>22</v>
      </c>
      <c r="N18" s="5"/>
      <c r="O18" s="5"/>
      <c r="V18" s="10"/>
    </row>
    <row r="19" spans="2:22" ht="28.5" x14ac:dyDescent="0.25">
      <c r="B19" s="17" t="s">
        <v>5</v>
      </c>
      <c r="C19" s="18" t="str">
        <f>IF(C17="","",IF(C17&lt;=0,"錯誤",IF(C17&gt;90,"錯誤",ROUNDUP(B20*E17,0))))&amp;" 天"</f>
        <v>26 天</v>
      </c>
      <c r="D19" s="14"/>
      <c r="E19" s="14"/>
      <c r="F19" s="17" t="s">
        <v>5</v>
      </c>
      <c r="G19" s="18" t="str">
        <f>IF(G17="","",IF(G17&lt;=0,"錯誤",IF(G17&gt;180,"錯誤",ROUNDUP(F20*I17,0))))&amp;" 天"</f>
        <v>27 天</v>
      </c>
      <c r="H19" s="14"/>
      <c r="I19" s="14"/>
      <c r="J19" s="17" t="s">
        <v>5</v>
      </c>
      <c r="K19" s="18" t="str">
        <f>IF(K17="","",IF(K17&lt;=0,"錯誤",IF(K17&gt;270,"錯誤",ROUNDUP(J20*M17,0))))&amp;" 天"</f>
        <v>28 天</v>
      </c>
      <c r="L19" s="14"/>
      <c r="M19" s="14"/>
      <c r="V19" s="10"/>
    </row>
    <row r="20" spans="2:22" s="14" customFormat="1" x14ac:dyDescent="0.25">
      <c r="B20" s="11">
        <v>28</v>
      </c>
      <c r="C20" s="19"/>
      <c r="F20" s="11">
        <v>28</v>
      </c>
      <c r="G20" s="19"/>
      <c r="J20" s="11">
        <v>28</v>
      </c>
      <c r="K20" s="19"/>
      <c r="N20" s="2"/>
      <c r="O20" s="2"/>
      <c r="V20" s="20"/>
    </row>
    <row r="21" spans="2:22" ht="28.5" x14ac:dyDescent="0.25">
      <c r="B21" s="15" t="s">
        <v>0</v>
      </c>
      <c r="C21" s="16" t="str">
        <f>IF(C17="","",IF(C17&lt;=0,"錯誤",IF(C17&gt;90,"錯誤",ROUNDUP(B22*E17,0))))&amp;" 次"</f>
        <v>11 次</v>
      </c>
      <c r="D21" s="14"/>
      <c r="E21" s="3"/>
      <c r="F21" s="15" t="s">
        <v>0</v>
      </c>
      <c r="G21" s="16" t="str">
        <f>IF(G17="","",IF(G17&lt;=0,"錯誤",IF(G17&gt;180,"錯誤",ROUNDUP(F22*I17,0))))&amp;" 次"</f>
        <v>12 次</v>
      </c>
      <c r="H21" s="14"/>
      <c r="I21" s="3"/>
      <c r="J21" s="15" t="s">
        <v>0</v>
      </c>
      <c r="K21" s="16" t="str">
        <f>IF(K17="","",IF(K17&lt;=0,"錯誤",IF(K17&gt;270,"錯誤",ROUNDUP(J22*M17,0))))&amp;" 次"</f>
        <v>12 次</v>
      </c>
      <c r="L21" s="14"/>
      <c r="O21" s="5"/>
      <c r="V21" s="10"/>
    </row>
    <row r="22" spans="2:22" s="14" customFormat="1" x14ac:dyDescent="0.25">
      <c r="B22" s="11">
        <v>12</v>
      </c>
      <c r="C22" s="19"/>
      <c r="E22" s="3"/>
      <c r="F22" s="11">
        <v>12</v>
      </c>
      <c r="G22" s="19"/>
      <c r="I22" s="3"/>
      <c r="J22" s="11">
        <v>12</v>
      </c>
      <c r="K22" s="19"/>
      <c r="M22" s="3"/>
      <c r="N22" s="2"/>
      <c r="V22" s="20"/>
    </row>
    <row r="23" spans="2:22" ht="28.5" x14ac:dyDescent="0.25">
      <c r="B23" s="25" t="s">
        <v>2</v>
      </c>
      <c r="C23" s="26" t="str">
        <f>IF(C17="","",IF(C17&lt;=0,"錯誤",IF(C17&gt;90,"錯誤",ROUNDUP(B24*E17,0))))&amp;" 天"</f>
        <v>110 天</v>
      </c>
      <c r="D23" s="14"/>
      <c r="E23" s="3"/>
      <c r="F23" s="23" t="s">
        <v>1</v>
      </c>
      <c r="G23" s="24" t="str">
        <f>IF(G17="","",IF(G17&lt;=0,"錯誤",IF(G17&gt;180,"錯誤",ROUNDUP(F24*I17,0))))&amp;" 天"</f>
        <v>86 天</v>
      </c>
      <c r="H23" s="14"/>
      <c r="I23" s="3"/>
      <c r="J23" s="23" t="s">
        <v>1</v>
      </c>
      <c r="K23" s="24" t="str">
        <f>IF(K17="","",IF(K17&lt;=0,"錯誤",IF(K17&gt;270,"錯誤",ROUNDUP(J24*M17,0))))&amp;" 天"</f>
        <v>88 天</v>
      </c>
      <c r="L23" s="14"/>
      <c r="O23" s="5"/>
      <c r="V23" s="10"/>
    </row>
    <row r="24" spans="2:22" s="14" customFormat="1" x14ac:dyDescent="0.25">
      <c r="B24" s="11">
        <v>120</v>
      </c>
      <c r="C24" s="19"/>
      <c r="E24" s="3"/>
      <c r="F24" s="11">
        <v>90</v>
      </c>
      <c r="G24" s="19"/>
      <c r="I24" s="3"/>
      <c r="J24" s="11">
        <v>90</v>
      </c>
      <c r="K24" s="19"/>
      <c r="M24" s="3"/>
      <c r="N24" s="2"/>
      <c r="V24" s="20"/>
    </row>
    <row r="25" spans="2:22" ht="28.5" x14ac:dyDescent="0.25">
      <c r="B25" s="27" t="s">
        <v>4</v>
      </c>
      <c r="C25" s="28" t="str">
        <f>IF(C17="","",IF(C17&lt;=0,"錯誤",IF(C17&gt;90,"錯誤",ROUNDUP(B26*E17,0))))&amp;" 天"</f>
        <v>164 天</v>
      </c>
      <c r="D25" s="14"/>
      <c r="E25" s="3"/>
      <c r="F25" s="25" t="s">
        <v>2</v>
      </c>
      <c r="G25" s="26" t="str">
        <f>IF(G17="","",IF(G17&lt;=0,"錯誤",IF(G17&gt;180,"錯誤",ROUNDUP(F26*I17,0))))&amp;" 天"</f>
        <v>115 天</v>
      </c>
      <c r="H25" s="14"/>
      <c r="I25" s="3"/>
      <c r="J25" s="25" t="s">
        <v>2</v>
      </c>
      <c r="K25" s="26" t="str">
        <f>IF(K17="","",IF(K17&lt;=0,"錯誤",IF(K17&gt;270,"錯誤",ROUNDUP(J26*M17,0))))&amp;" 天"</f>
        <v>117 天</v>
      </c>
      <c r="L25" s="14"/>
      <c r="O25" s="5"/>
      <c r="V25" s="10"/>
    </row>
    <row r="26" spans="2:22" s="14" customFormat="1" x14ac:dyDescent="0.25">
      <c r="B26" s="11">
        <v>180</v>
      </c>
      <c r="C26" s="19"/>
      <c r="E26" s="3"/>
      <c r="F26" s="11">
        <v>120</v>
      </c>
      <c r="G26" s="19"/>
      <c r="I26" s="3"/>
      <c r="J26" s="11">
        <v>120</v>
      </c>
      <c r="K26" s="19"/>
      <c r="M26" s="3"/>
      <c r="V26" s="20"/>
    </row>
    <row r="27" spans="2:22" ht="29.25" thickBot="1" x14ac:dyDescent="0.3">
      <c r="B27" s="29" t="s">
        <v>3</v>
      </c>
      <c r="C27" s="30" t="str">
        <f>IF(C17="","",IF(C17&lt;=0,"錯誤",IF(C17&gt;90,"錯誤",ROUNDUP(J28*E17,0))))&amp;" 天"</f>
        <v>246 天</v>
      </c>
      <c r="D27" s="14"/>
      <c r="E27" s="3"/>
      <c r="F27" s="29" t="s">
        <v>3</v>
      </c>
      <c r="G27" s="30" t="str">
        <f>IF(G17="","",IF(G17&lt;=0,"錯誤",IF(G17&gt;=270,"0",270-G17))&amp;" 天")</f>
        <v>262 天</v>
      </c>
      <c r="H27" s="14"/>
      <c r="I27" s="3"/>
      <c r="J27" s="31" t="s">
        <v>4</v>
      </c>
      <c r="K27" s="32" t="str">
        <f>IF(K17="","",IF(K17&lt;=0,"錯誤",IF(K17&gt;=180,"0",180-K17)))&amp;" 天"</f>
        <v>172 天</v>
      </c>
      <c r="L27" s="14"/>
      <c r="N27" s="5"/>
      <c r="O27" s="5"/>
      <c r="V27" s="10"/>
    </row>
    <row r="28" spans="2:22" s="14" customFormat="1" x14ac:dyDescent="0.25">
      <c r="B28" s="2">
        <v>270</v>
      </c>
      <c r="C28" s="2"/>
      <c r="D28" s="2"/>
      <c r="E28" s="3"/>
      <c r="F28" s="2">
        <v>180</v>
      </c>
      <c r="G28" s="2"/>
      <c r="H28" s="2"/>
      <c r="I28" s="3"/>
      <c r="J28" s="2">
        <v>270</v>
      </c>
      <c r="K28" s="2"/>
      <c r="M28" s="3"/>
      <c r="V28" s="20"/>
    </row>
    <row r="30" spans="2:22" x14ac:dyDescent="0.25">
      <c r="B30" s="5"/>
      <c r="C30" s="5"/>
      <c r="D30" s="14"/>
      <c r="E30" s="14"/>
      <c r="F30" s="5"/>
      <c r="G30" s="5"/>
      <c r="H30" s="14"/>
      <c r="I30" s="14"/>
      <c r="L30" s="14"/>
      <c r="M30" s="14"/>
      <c r="N30" s="5"/>
      <c r="O30" s="5"/>
    </row>
    <row r="31" spans="2:22" x14ac:dyDescent="0.25">
      <c r="B31" s="5"/>
      <c r="C31" s="5"/>
      <c r="D31" s="14"/>
      <c r="E31" s="14"/>
      <c r="F31" s="5"/>
      <c r="G31" s="5"/>
      <c r="H31" s="14"/>
      <c r="I31" s="14"/>
      <c r="L31" s="14"/>
      <c r="M31" s="14"/>
      <c r="N31" s="5"/>
      <c r="O31" s="5"/>
    </row>
    <row r="32" spans="2:22" x14ac:dyDescent="0.25">
      <c r="B32" s="5"/>
      <c r="C32" s="5"/>
      <c r="D32" s="14"/>
      <c r="E32" s="14"/>
      <c r="F32" s="5"/>
      <c r="G32" s="5"/>
      <c r="H32" s="14"/>
      <c r="I32" s="14"/>
      <c r="J32" s="5"/>
      <c r="K32" s="5"/>
      <c r="L32" s="14"/>
      <c r="M32" s="14"/>
      <c r="N32" s="5"/>
      <c r="O32" s="5"/>
    </row>
    <row r="33" spans="2:15" x14ac:dyDescent="0.25">
      <c r="B33" s="5"/>
      <c r="C33" s="5"/>
      <c r="F33" s="5"/>
      <c r="G33" s="5"/>
    </row>
    <row r="34" spans="2:15" x14ac:dyDescent="0.25">
      <c r="B34" s="5"/>
      <c r="C34" s="5"/>
      <c r="D34" s="14"/>
      <c r="E34" s="14"/>
      <c r="F34" s="5"/>
      <c r="G34" s="5"/>
      <c r="H34" s="14"/>
      <c r="I34" s="14"/>
      <c r="J34" s="5"/>
      <c r="K34" s="5"/>
      <c r="L34" s="14"/>
      <c r="M34" s="14"/>
      <c r="N34" s="5"/>
      <c r="O34" s="5"/>
    </row>
    <row r="35" spans="2:15" x14ac:dyDescent="0.25">
      <c r="B35" s="5"/>
      <c r="C35" s="5"/>
      <c r="D35" s="14"/>
      <c r="E35" s="14"/>
      <c r="F35" s="5"/>
      <c r="G35" s="5"/>
      <c r="H35" s="14"/>
      <c r="I35" s="14"/>
      <c r="J35" s="5"/>
      <c r="K35" s="5"/>
      <c r="L35" s="14"/>
      <c r="M35" s="14"/>
      <c r="N35" s="5"/>
      <c r="O35" s="5"/>
    </row>
    <row r="36" spans="2:15" x14ac:dyDescent="0.25">
      <c r="B36" s="5"/>
      <c r="C36" s="5"/>
      <c r="D36" s="14"/>
      <c r="E36" s="14"/>
      <c r="F36" s="5"/>
      <c r="G36" s="5"/>
      <c r="H36" s="14"/>
      <c r="I36" s="14"/>
      <c r="J36" s="5"/>
      <c r="K36" s="5"/>
      <c r="L36" s="14"/>
      <c r="M36" s="14"/>
      <c r="N36" s="5"/>
      <c r="O36" s="5"/>
    </row>
    <row r="37" spans="2:15" x14ac:dyDescent="0.25">
      <c r="B37" s="5"/>
      <c r="C37" s="5"/>
      <c r="F37" s="5"/>
      <c r="G37" s="5"/>
    </row>
    <row r="38" spans="2:15" x14ac:dyDescent="0.25">
      <c r="B38" s="5"/>
      <c r="C38" s="5"/>
      <c r="D38" s="14"/>
      <c r="E38" s="14"/>
      <c r="F38" s="5"/>
      <c r="G38" s="5"/>
      <c r="H38" s="14"/>
      <c r="I38" s="14"/>
      <c r="J38" s="5"/>
      <c r="K38" s="5"/>
      <c r="L38" s="14"/>
      <c r="M38" s="14"/>
      <c r="N38" s="5"/>
      <c r="O38" s="5"/>
    </row>
    <row r="39" spans="2:15" x14ac:dyDescent="0.25">
      <c r="B39" s="5"/>
      <c r="C39" s="5"/>
      <c r="D39" s="14"/>
      <c r="E39" s="14"/>
      <c r="F39" s="5"/>
      <c r="G39" s="5"/>
      <c r="H39" s="14"/>
      <c r="I39" s="14"/>
      <c r="J39" s="5"/>
      <c r="K39" s="5"/>
      <c r="L39" s="14"/>
      <c r="M39" s="14"/>
      <c r="N39" s="5"/>
      <c r="O39" s="5"/>
    </row>
    <row r="40" spans="2:15" x14ac:dyDescent="0.25">
      <c r="B40" s="5"/>
      <c r="C40" s="5"/>
      <c r="D40" s="14"/>
      <c r="E40" s="14"/>
      <c r="F40" s="5"/>
      <c r="G40" s="5"/>
      <c r="H40" s="14"/>
      <c r="I40" s="14"/>
      <c r="J40" s="5"/>
      <c r="K40" s="5"/>
      <c r="L40" s="14"/>
      <c r="M40" s="14"/>
      <c r="N40" s="5"/>
      <c r="O40" s="5"/>
    </row>
    <row r="42" spans="2:15" x14ac:dyDescent="0.25">
      <c r="B42" s="5"/>
      <c r="C42" s="5"/>
      <c r="D42" s="14"/>
      <c r="E42" s="14"/>
      <c r="F42" s="5"/>
      <c r="G42" s="5"/>
      <c r="H42" s="14"/>
      <c r="I42" s="14"/>
      <c r="J42" s="5"/>
      <c r="K42" s="5"/>
      <c r="L42" s="14"/>
      <c r="M42" s="14"/>
      <c r="N42" s="5"/>
      <c r="O42" s="5"/>
    </row>
    <row r="43" spans="2:15" x14ac:dyDescent="0.25">
      <c r="B43" s="5"/>
      <c r="C43" s="5"/>
      <c r="D43" s="14"/>
      <c r="E43" s="14"/>
      <c r="F43" s="5"/>
      <c r="G43" s="5"/>
      <c r="H43" s="14"/>
      <c r="I43" s="14"/>
      <c r="J43" s="5"/>
      <c r="K43" s="5"/>
      <c r="L43" s="14"/>
      <c r="M43" s="14"/>
      <c r="N43" s="5"/>
      <c r="O43" s="5"/>
    </row>
    <row r="44" spans="2:15" x14ac:dyDescent="0.25">
      <c r="B44" s="5"/>
      <c r="C44" s="5"/>
      <c r="D44" s="14"/>
      <c r="E44" s="14"/>
      <c r="F44" s="5"/>
      <c r="G44" s="5"/>
      <c r="H44" s="14"/>
      <c r="I44" s="14"/>
      <c r="J44" s="5"/>
      <c r="K44" s="5"/>
      <c r="L44" s="14"/>
      <c r="M44" s="14"/>
      <c r="N44" s="5"/>
      <c r="O44" s="5"/>
    </row>
  </sheetData>
  <sheetProtection algorithmName="SHA-512" hashValue="J0AhOBPqf1lYMhPv8V7NlCW/z7sJdUYdoOWWTx3OEngdzub12HLqySAsv96TeA2rm4JMuvce4+7Vj6ho+CynzA==" saltValue="6diT70j8K4P+pObsj8nAvQ==" spinCount="100000" sheet="1" selectLockedCells="1"/>
  <mergeCells count="6">
    <mergeCell ref="J1:K1"/>
    <mergeCell ref="B1:C1"/>
    <mergeCell ref="F1:G1"/>
    <mergeCell ref="B15:C15"/>
    <mergeCell ref="F15:G15"/>
    <mergeCell ref="J15:K15"/>
  </mergeCells>
  <phoneticPr fontId="1" type="noConversion"/>
  <dataValidations count="6">
    <dataValidation type="whole" allowBlank="1" showInputMessage="1" showErrorMessage="1" errorTitle="已服藥天數輸入錯誤" error="已服藥天數輸入錯誤_x000a_請輸入：1~120_x000a_!!【請重新輸入已服藥天數】" sqref="K3">
      <formula1>1</formula1>
      <formula2>120</formula2>
    </dataValidation>
    <dataValidation type="whole" allowBlank="1" showInputMessage="1" showErrorMessage="1" errorTitle="已服藥天數輸入錯誤" error="已服藥天數輸入錯誤_x000a_請輸入：1~28_x000a_!!【請重新輸入已服藥天數】" sqref="C3">
      <formula1>1</formula1>
      <formula2>28</formula2>
    </dataValidation>
    <dataValidation type="whole" allowBlank="1" showInputMessage="1" showErrorMessage="1" errorTitle="已服藥次數輸入錯誤" error="服用次數輸入錯誤_x000a_請輸入：1~12_x000a_!!【請重新輸入已服藥次數】_x000a__x000a_" sqref="G3">
      <formula1>1</formula1>
      <formula2>12</formula2>
    </dataValidation>
    <dataValidation type="whole" allowBlank="1" showInputMessage="1" showErrorMessage="1" errorTitle="已服藥天數輸入錯誤" error="已服藥天數輸入錯誤_x000a_請輸入：1~90_x000a_!!【請重新輸入已服藥天數】_x000a_" sqref="C17">
      <formula1>1</formula1>
      <formula2>90</formula2>
    </dataValidation>
    <dataValidation type="whole" allowBlank="1" showInputMessage="1" showErrorMessage="1" errorTitle="已服藥天數輸入錯誤" error="已服藥天數輸入錯誤_x000a_請輸入：1~180_x000a_!!【請重新輸入已服藥天數】" sqref="G17">
      <formula1>1</formula1>
      <formula2>180</formula2>
    </dataValidation>
    <dataValidation type="whole" allowBlank="1" showInputMessage="1" showErrorMessage="1" errorTitle="已服藥天數輸入錯誤" error="已服藥天數輸入錯誤_x000a_請輸入：1~270_x000a_!!【請重新輸入已服藥天數】_x000a_" sqref="K17">
      <formula1>1</formula1>
      <formula2>270</formula2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1120310修正H處方</vt:lpstr>
      <vt:lpstr>'1120310修正H處方'!Print_Area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羅秀雲</dc:creator>
  <cp:lastModifiedBy>廖淑君</cp:lastModifiedBy>
  <cp:lastPrinted>2023-02-23T07:24:06Z</cp:lastPrinted>
  <dcterms:created xsi:type="dcterms:W3CDTF">2023-02-22T09:49:12Z</dcterms:created>
  <dcterms:modified xsi:type="dcterms:W3CDTF">2023-03-10T01:32:44Z</dcterms:modified>
</cp:coreProperties>
</file>